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jjoha\Desktop\RTD Templates\"/>
    </mc:Choice>
  </mc:AlternateContent>
  <xr:revisionPtr revIDLastSave="0" documentId="13_ncr:1_{96B3180F-603D-49B8-A34B-B75DCFDF64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rtfolio Track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  <c r="E18" i="1"/>
  <c r="F18" i="1"/>
  <c r="H12" i="1"/>
  <c r="H15" i="1"/>
  <c r="G17" i="1"/>
  <c r="E12" i="1"/>
  <c r="E15" i="1"/>
  <c r="F15" i="1"/>
  <c r="H13" i="1"/>
  <c r="H18" i="1"/>
  <c r="F14" i="1"/>
  <c r="G13" i="1"/>
  <c r="G19" i="1"/>
  <c r="G18" i="1"/>
  <c r="E13" i="1"/>
  <c r="G14" i="1"/>
  <c r="G12" i="1"/>
  <c r="F17" i="1"/>
  <c r="H14" i="1"/>
  <c r="F13" i="1"/>
  <c r="E17" i="1"/>
  <c r="G16" i="1"/>
  <c r="H19" i="1"/>
  <c r="H17" i="1"/>
  <c r="E14" i="1"/>
  <c r="F12" i="1"/>
  <c r="F16" i="1"/>
  <c r="E16" i="1"/>
  <c r="G15" i="1"/>
  <c r="H16" i="1"/>
  <c r="E19" i="1"/>
  <c r="F19" i="1"/>
  <c r="L12" i="1" l="1"/>
  <c r="M12" i="1"/>
  <c r="J12" i="1"/>
  <c r="K12" i="1" s="1"/>
  <c r="M19" i="1"/>
  <c r="J19" i="1"/>
  <c r="K19" i="1" s="1"/>
  <c r="L19" i="1"/>
  <c r="J18" i="1"/>
  <c r="K18" i="1" s="1"/>
  <c r="L18" i="1"/>
  <c r="M18" i="1"/>
  <c r="J17" i="1"/>
  <c r="K17" i="1" s="1"/>
  <c r="M17" i="1"/>
  <c r="L17" i="1"/>
  <c r="J14" i="1"/>
  <c r="K14" i="1" s="1"/>
  <c r="L14" i="1"/>
  <c r="M14" i="1"/>
  <c r="J13" i="1"/>
  <c r="K13" i="1" s="1"/>
  <c r="L13" i="1"/>
  <c r="M13" i="1"/>
  <c r="L16" i="1"/>
  <c r="J16" i="1"/>
  <c r="K16" i="1" s="1"/>
  <c r="M16" i="1"/>
  <c r="L15" i="1"/>
  <c r="J15" i="1"/>
  <c r="K15" i="1" s="1"/>
  <c r="M15" i="1"/>
</calcChain>
</file>

<file path=xl/sharedStrings.xml><?xml version="1.0" encoding="utf-8"?>
<sst xmlns="http://schemas.openxmlformats.org/spreadsheetml/2006/main" count="23" uniqueCount="23">
  <si>
    <t>Position</t>
  </si>
  <si>
    <t>Ticker</t>
  </si>
  <si>
    <t>NVDA</t>
  </si>
  <si>
    <t>ADBE</t>
  </si>
  <si>
    <t>JNJ</t>
  </si>
  <si>
    <t>AMZN</t>
  </si>
  <si>
    <t>BABA</t>
  </si>
  <si>
    <t>T</t>
  </si>
  <si>
    <t>JPM</t>
  </si>
  <si>
    <t>PORTFOLIO TRACKING</t>
  </si>
  <si>
    <t>Shares</t>
  </si>
  <si>
    <t>Purchase Price</t>
  </si>
  <si>
    <t>AAPL</t>
  </si>
  <si>
    <t>Last Price</t>
  </si>
  <si>
    <t>Bid price</t>
  </si>
  <si>
    <t>Ask Price</t>
  </si>
  <si>
    <t>Today's Change</t>
  </si>
  <si>
    <t>Cost</t>
  </si>
  <si>
    <t>Gain/Loss</t>
  </si>
  <si>
    <t>Gain/Loss (%)</t>
  </si>
  <si>
    <t>Market Value</t>
  </si>
  <si>
    <t xml:space="preserve">This template shows how one of our users uses Quotestream to track their portfolio in Excel. 
Feel free to modify and change it as per your requirements. </t>
  </si>
  <si>
    <t>Weighting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</si>
</sst>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$-409]* #,##0.00_ ;_-[$$-409]* \-#,##0.00\ ;_-[$$-409]* &quot;-&quot;??_ ;_-@_ 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color rgb="FF0C0C0C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9" xfId="0" applyNumberFormat="1" applyBorder="1" applyAlignment="1">
      <alignment horizontal="center" vertical="center" wrapText="1"/>
    </xf>
    <xf numFmtId="10" fontId="0" fillId="0" borderId="9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0" fontId="0" fillId="0" borderId="15" xfId="1" applyNumberFormat="1" applyFont="1" applyBorder="1" applyAlignment="1">
      <alignment horizontal="center" vertical="center" wrapText="1"/>
    </xf>
    <xf numFmtId="10" fontId="0" fillId="0" borderId="5" xfId="1" applyNumberFormat="1" applyFont="1" applyBorder="1" applyAlignment="1">
      <alignment horizontal="center" vertical="center" wrapText="1"/>
    </xf>
    <xf numFmtId="10" fontId="0" fillId="0" borderId="8" xfId="1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5" fontId="0" fillId="4" borderId="9" xfId="0" applyNumberFormat="1" applyFill="1" applyBorder="1" applyAlignment="1">
      <alignment horizontal="center" vertical="center" wrapText="1"/>
    </xf>
    <xf numFmtId="165" fontId="0" fillId="4" borderId="15" xfId="0" applyNumberForma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9FAAF18A-22BA-4EFA-A23F-D740A57489B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quotestream.rtdserver">
      <tp>
        <v>-0.2</v>
        <stp/>
        <stp>BABA</stp>
        <stp>Change</stp>
        <tr r="H17" s="1"/>
      </tp>
      <tp>
        <v>0.6</v>
        <stp/>
        <stp>AAPL</stp>
        <stp>Change</stp>
        <tr r="H12" s="1"/>
      </tp>
      <tp>
        <v>10.119999999999999</v>
        <stp/>
        <stp>ADBE</stp>
        <stp>Change</stp>
        <tr r="H14" s="1"/>
      </tp>
      <tp>
        <v>-0.04</v>
        <stp/>
        <stp>AMZN</stp>
        <stp>Change</stp>
        <tr r="H16" s="1"/>
      </tp>
      <tp>
        <v>27.04</v>
        <stp/>
        <stp>T</stp>
        <stp>Last Price</stp>
        <tr r="E18" s="1"/>
      </tp>
      <tp>
        <v>6.16</v>
        <stp/>
        <stp>NVDA</stp>
        <stp>Change</stp>
        <tr r="H13" s="1"/>
      </tp>
      <tp>
        <v>-1.48</v>
        <stp/>
        <stp>JPM</stp>
        <stp>Change</stp>
        <tr r="H19" s="1"/>
      </tp>
      <tp>
        <v>-0.12</v>
        <stp/>
        <stp>JNJ</stp>
        <stp>Change</stp>
        <tr r="H15" s="1"/>
      </tp>
      <tp>
        <v>145.35</v>
        <stp/>
        <stp>AAPL</stp>
        <stp>Bid Price</stp>
        <tr r="F12" s="1"/>
      </tp>
      <tp>
        <v>140.77000000000001</v>
        <stp/>
        <stp>JPM</stp>
        <stp>Bid Price</stp>
        <tr r="F19" s="1"/>
      </tp>
      <tp>
        <v>91.82</v>
        <stp/>
        <stp>AMZN</stp>
        <stp>Bid Price</stp>
        <tr r="F16" s="1"/>
      </tp>
      <tp>
        <v>90.04</v>
        <stp/>
        <stp>BABA</stp>
        <stp>Ask Price</stp>
        <tr r="G17" s="1"/>
      </tp>
      <tp>
        <v>232.69</v>
        <stp/>
        <stp>NVDA</stp>
        <stp>Ask Price</stp>
        <tr r="G13" s="1"/>
      </tp>
      <tp>
        <v>152.21</v>
        <stp/>
        <stp>JNJ</stp>
        <stp>Bid Price</stp>
        <tr r="F15" s="1"/>
      </tp>
      <tp>
        <v>333.45</v>
        <stp/>
        <stp>ADBE</stp>
        <stp>Ask Price</stp>
        <tr r="G14" s="1"/>
      </tp>
      <tp>
        <v>332.64</v>
        <stp/>
        <stp>ADBE</stp>
        <stp>Bid Price</stp>
        <tr r="F14" s="1"/>
      </tp>
      <tp>
        <v>152.43</v>
        <stp/>
        <stp>JNJ</stp>
        <stp>Ask Price</stp>
        <tr r="G15" s="1"/>
      </tp>
      <tp>
        <v>91.86</v>
        <stp/>
        <stp>AMZN</stp>
        <stp>Ask Price</stp>
        <tr r="G16" s="1"/>
      </tp>
      <tp>
        <v>89.91</v>
        <stp/>
        <stp>BABA</stp>
        <stp>Bid Price</stp>
        <tr r="F17" s="1"/>
      </tp>
      <tp>
        <v>232.51</v>
        <stp/>
        <stp>NVDA</stp>
        <stp>Bid Price</stp>
        <tr r="F13" s="1"/>
      </tp>
      <tp>
        <v>145.41999999999999</v>
        <stp/>
        <stp>AAPL</stp>
        <stp>Ask Price</stp>
        <tr r="G12" s="1"/>
      </tp>
      <tp>
        <v>140.99</v>
        <stp/>
        <stp>JPM</stp>
        <stp>Ask Price</stp>
        <tr r="G19" s="1"/>
      </tp>
      <tp>
        <v>152.44999999999999</v>
        <stp/>
        <stp>JNJ</stp>
        <stp>Last Price</stp>
        <tr r="E15" s="1"/>
      </tp>
      <tp>
        <v>141.07</v>
        <stp/>
        <stp>JPM</stp>
        <stp>Last Price</stp>
        <tr r="E19" s="1"/>
      </tp>
      <tp>
        <v>233.14</v>
        <stp/>
        <stp>NVDA</stp>
        <stp>Last Price</stp>
        <tr r="E13" s="1"/>
      </tp>
      <tp>
        <v>27.03</v>
        <stp/>
        <stp>T</stp>
        <stp>Bid Price</stp>
        <tr r="F18" s="1"/>
      </tp>
      <tp>
        <v>0.02</v>
        <stp/>
        <stp>T</stp>
        <stp>Change</stp>
        <tr r="H18" s="1"/>
      </tp>
      <tp>
        <v>92.13</v>
        <stp/>
        <stp>AMZN</stp>
        <stp>Last Price</stp>
        <tr r="E16" s="1"/>
      </tp>
      <tp>
        <v>145.91</v>
        <stp/>
        <stp>AAPL</stp>
        <stp>Last Price</stp>
        <tr r="E12" s="1"/>
      </tp>
      <tp>
        <v>27.09</v>
        <stp/>
        <stp>T</stp>
        <stp>Ask Price</stp>
        <tr r="G18" s="1"/>
      </tp>
      <tp>
        <v>333.5</v>
        <stp/>
        <stp>ADBE</stp>
        <stp>Last Price</stp>
        <tr r="E14" s="1"/>
      </tp>
      <tp>
        <v>89.75</v>
        <stp/>
        <stp>BABA</stp>
        <stp>Last Price</stp>
        <tr r="E1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3</xdr:col>
      <xdr:colOff>1025513</xdr:colOff>
      <xdr:row>3</xdr:row>
      <xdr:rowOff>80627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DD04B-010A-4D40-9128-9072E59F2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66700"/>
          <a:ext cx="3187688" cy="328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tabSelected="1" workbookViewId="0"/>
  </sheetViews>
  <sheetFormatPr defaultRowHeight="15" x14ac:dyDescent="0.25"/>
  <cols>
    <col min="1" max="1" width="10.42578125" customWidth="1"/>
    <col min="2" max="13" width="16.42578125" customWidth="1"/>
  </cols>
  <sheetData>
    <row r="1" spans="1:13" ht="15.75" thickBot="1" x14ac:dyDescent="0.3"/>
    <row r="2" spans="1:13" ht="14.45" customHeight="1" x14ac:dyDescent="0.25">
      <c r="E2" s="22" t="s">
        <v>9</v>
      </c>
      <c r="F2" s="23"/>
      <c r="G2" s="23"/>
      <c r="H2" s="23"/>
      <c r="I2" s="23"/>
      <c r="J2" s="24"/>
    </row>
    <row r="3" spans="1:13" ht="10.5" customHeight="1" x14ac:dyDescent="0.25">
      <c r="E3" s="25"/>
      <c r="F3" s="26"/>
      <c r="G3" s="26"/>
      <c r="H3" s="26"/>
      <c r="I3" s="26"/>
      <c r="J3" s="27"/>
    </row>
    <row r="4" spans="1:13" ht="8.4499999999999993" customHeight="1" thickBot="1" x14ac:dyDescent="0.3">
      <c r="E4" s="28"/>
      <c r="F4" s="29"/>
      <c r="G4" s="29"/>
      <c r="H4" s="29"/>
      <c r="I4" s="29"/>
      <c r="J4" s="30"/>
    </row>
    <row r="6" spans="1:13" ht="15.75" thickBot="1" x14ac:dyDescent="0.3"/>
    <row r="7" spans="1:13" x14ac:dyDescent="0.25">
      <c r="B7" s="31" t="s">
        <v>21</v>
      </c>
      <c r="C7" s="32"/>
      <c r="D7" s="32"/>
      <c r="E7" s="32"/>
      <c r="F7" s="32"/>
      <c r="G7" s="32"/>
      <c r="H7" s="32"/>
      <c r="I7" s="32"/>
      <c r="J7" s="33"/>
      <c r="K7" s="1"/>
      <c r="L7" s="1"/>
    </row>
    <row r="8" spans="1:13" x14ac:dyDescent="0.25">
      <c r="B8" s="34"/>
      <c r="C8" s="35"/>
      <c r="D8" s="35"/>
      <c r="E8" s="35"/>
      <c r="F8" s="35"/>
      <c r="G8" s="35"/>
      <c r="H8" s="35"/>
      <c r="I8" s="35"/>
      <c r="J8" s="36"/>
      <c r="K8" s="1"/>
      <c r="L8" s="1"/>
    </row>
    <row r="9" spans="1:13" ht="15.75" thickBot="1" x14ac:dyDescent="0.3">
      <c r="B9" s="37"/>
      <c r="C9" s="38"/>
      <c r="D9" s="38"/>
      <c r="E9" s="38"/>
      <c r="F9" s="38"/>
      <c r="G9" s="38"/>
      <c r="H9" s="38"/>
      <c r="I9" s="38"/>
      <c r="J9" s="39"/>
      <c r="K9" s="1"/>
      <c r="L9" s="1"/>
    </row>
    <row r="10" spans="1:13" ht="29.25" customHeight="1" thickBot="1" x14ac:dyDescent="0.3"/>
    <row r="11" spans="1:13" ht="31.5" customHeight="1" thickBot="1" x14ac:dyDescent="0.3">
      <c r="A11" s="19" t="s">
        <v>0</v>
      </c>
      <c r="B11" s="20" t="s">
        <v>1</v>
      </c>
      <c r="C11" s="20" t="s">
        <v>10</v>
      </c>
      <c r="D11" s="20" t="s">
        <v>11</v>
      </c>
      <c r="E11" s="20" t="s">
        <v>13</v>
      </c>
      <c r="F11" s="20" t="s">
        <v>14</v>
      </c>
      <c r="G11" s="20" t="s">
        <v>15</v>
      </c>
      <c r="H11" s="20" t="s">
        <v>16</v>
      </c>
      <c r="I11" s="20" t="s">
        <v>17</v>
      </c>
      <c r="J11" s="20" t="s">
        <v>18</v>
      </c>
      <c r="K11" s="20" t="s">
        <v>19</v>
      </c>
      <c r="L11" s="20" t="s">
        <v>20</v>
      </c>
      <c r="M11" s="21" t="s">
        <v>22</v>
      </c>
    </row>
    <row r="12" spans="1:13" x14ac:dyDescent="0.25">
      <c r="A12" s="7">
        <v>1</v>
      </c>
      <c r="B12" s="2" t="s">
        <v>12</v>
      </c>
      <c r="C12" s="2">
        <v>165</v>
      </c>
      <c r="D12" s="16">
        <v>146.19</v>
      </c>
      <c r="E12" s="14">
        <f>_xll.qsLastPrice(B12)</f>
        <v>145.91</v>
      </c>
      <c r="F12" s="14">
        <f>_xll.qsBidPrice(B12)</f>
        <v>145.35</v>
      </c>
      <c r="G12" s="14">
        <f>_xll.qsAskPrice(B12)</f>
        <v>145.41999999999999</v>
      </c>
      <c r="H12" s="14">
        <f>_xll.qsChange(B12)</f>
        <v>0.6</v>
      </c>
      <c r="I12" s="5">
        <f>C12*D12</f>
        <v>24121.35</v>
      </c>
      <c r="J12" s="5">
        <f>(E12-D12)*C12</f>
        <v>-46.200000000000188</v>
      </c>
      <c r="K12" s="6">
        <f>J12/I12</f>
        <v>-1.915315685067386E-3</v>
      </c>
      <c r="L12" s="5">
        <f>C12*E12</f>
        <v>24075.149999999998</v>
      </c>
      <c r="M12" s="12">
        <f>E12*C12/SUMPRODUCT($E$12:$E$19,$C$12:$C$19)</f>
        <v>5.7807332901531852E-2</v>
      </c>
    </row>
    <row r="13" spans="1:13" x14ac:dyDescent="0.25">
      <c r="A13" s="7">
        <v>2</v>
      </c>
      <c r="B13" s="2" t="s">
        <v>2</v>
      </c>
      <c r="C13" s="2">
        <v>80</v>
      </c>
      <c r="D13" s="16">
        <v>152.19999999999999</v>
      </c>
      <c r="E13" s="14">
        <f>_xll.qsLastPrice(B13)</f>
        <v>233.14</v>
      </c>
      <c r="F13" s="14">
        <f>_xll.qsBidPrice(B13)</f>
        <v>232.51</v>
      </c>
      <c r="G13" s="15">
        <f>_xll.qsAskPrice(B13)</f>
        <v>232.69</v>
      </c>
      <c r="H13" s="14">
        <f>_xll.qsChange(B13)</f>
        <v>6.16</v>
      </c>
      <c r="I13" s="5">
        <f t="shared" ref="I13:I19" si="0">C13*D13</f>
        <v>12176</v>
      </c>
      <c r="J13" s="5">
        <f t="shared" ref="J13:J19" si="1">(E13-D13)*C13</f>
        <v>6475.2</v>
      </c>
      <c r="K13" s="6">
        <f t="shared" ref="K13:K19" si="2">J13/I13</f>
        <v>0.53180026281208936</v>
      </c>
      <c r="L13" s="5">
        <f t="shared" ref="L13:L19" si="3">C13*E13</f>
        <v>18651.199999999997</v>
      </c>
      <c r="M13" s="12">
        <f>E13*C13/SUMPRODUCT($E$12:$E$19,$C$12:$C$19)</f>
        <v>4.4783776109932887E-2</v>
      </c>
    </row>
    <row r="14" spans="1:13" x14ac:dyDescent="0.25">
      <c r="A14" s="7">
        <v>3</v>
      </c>
      <c r="B14" s="2" t="s">
        <v>3</v>
      </c>
      <c r="C14" s="2">
        <v>492</v>
      </c>
      <c r="D14" s="16">
        <v>385.42</v>
      </c>
      <c r="E14" s="15">
        <f>_xll.qsLastPrice(B14)</f>
        <v>333.5</v>
      </c>
      <c r="F14" s="15">
        <f>_xll.qsBidPrice(B14)</f>
        <v>332.64</v>
      </c>
      <c r="G14" s="14">
        <f>_xll.qsAskPrice(B14)</f>
        <v>333.45</v>
      </c>
      <c r="H14" s="15">
        <f>_xll.qsChange(B14)</f>
        <v>10.119999999999999</v>
      </c>
      <c r="I14" s="5">
        <f t="shared" si="0"/>
        <v>189626.64</v>
      </c>
      <c r="J14" s="5">
        <f t="shared" si="1"/>
        <v>-25544.640000000007</v>
      </c>
      <c r="K14" s="6">
        <f t="shared" si="2"/>
        <v>-0.13471018629028075</v>
      </c>
      <c r="L14" s="5">
        <f t="shared" si="3"/>
        <v>164082</v>
      </c>
      <c r="M14" s="12">
        <f>E14*C14/SUMPRODUCT($E$12:$E$19,$C$12:$C$19)</f>
        <v>0.39398063136259381</v>
      </c>
    </row>
    <row r="15" spans="1:13" x14ac:dyDescent="0.25">
      <c r="A15" s="7">
        <v>4</v>
      </c>
      <c r="B15" s="2" t="s">
        <v>4</v>
      </c>
      <c r="C15" s="2">
        <v>500</v>
      </c>
      <c r="D15" s="16">
        <v>177.6</v>
      </c>
      <c r="E15" s="14">
        <f>_xll.qsLastPrice(B15)</f>
        <v>152.44999999999999</v>
      </c>
      <c r="F15" s="14">
        <f>_xll.qsBidPrice(B15)</f>
        <v>152.21</v>
      </c>
      <c r="G15" s="15">
        <f>_xll.qsAskPrice(B15)</f>
        <v>152.43</v>
      </c>
      <c r="H15" s="14">
        <f>_xll.qsChange(B15)</f>
        <v>-0.12</v>
      </c>
      <c r="I15" s="5">
        <f t="shared" si="0"/>
        <v>88800</v>
      </c>
      <c r="J15" s="5">
        <f t="shared" si="1"/>
        <v>-12575.000000000004</v>
      </c>
      <c r="K15" s="6">
        <f t="shared" si="2"/>
        <v>-0.1416103603603604</v>
      </c>
      <c r="L15" s="5">
        <f t="shared" si="3"/>
        <v>76225</v>
      </c>
      <c r="M15" s="12">
        <f>E15*C15/SUMPRODUCT($E$12:$E$19,$C$12:$C$19)</f>
        <v>0.18302539965147738</v>
      </c>
    </row>
    <row r="16" spans="1:13" x14ac:dyDescent="0.25">
      <c r="A16" s="7">
        <v>5</v>
      </c>
      <c r="B16" s="2" t="s">
        <v>5</v>
      </c>
      <c r="C16" s="2">
        <v>100</v>
      </c>
      <c r="D16" s="16">
        <v>130.5</v>
      </c>
      <c r="E16" s="14">
        <f>_xll.qsLastPrice(B16)</f>
        <v>92.13</v>
      </c>
      <c r="F16" s="15">
        <f>_xll.qsBidPrice(B16)</f>
        <v>91.82</v>
      </c>
      <c r="G16" s="14">
        <f>_xll.qsAskPrice(B16)</f>
        <v>91.86</v>
      </c>
      <c r="H16" s="14">
        <f>_xll.qsChange(B16)</f>
        <v>-0.04</v>
      </c>
      <c r="I16" s="5">
        <f t="shared" si="0"/>
        <v>13050</v>
      </c>
      <c r="J16" s="5">
        <f t="shared" si="1"/>
        <v>-3837.0000000000005</v>
      </c>
      <c r="K16" s="6">
        <f t="shared" si="2"/>
        <v>-0.29402298850574715</v>
      </c>
      <c r="L16" s="5">
        <f t="shared" si="3"/>
        <v>9213</v>
      </c>
      <c r="M16" s="12">
        <f>E16*C16/SUMPRODUCT($E$12:$E$19,$C$12:$C$19)</f>
        <v>2.212152190211953E-2</v>
      </c>
    </row>
    <row r="17" spans="1:13" x14ac:dyDescent="0.25">
      <c r="A17" s="7">
        <v>6</v>
      </c>
      <c r="B17" s="2" t="s">
        <v>6</v>
      </c>
      <c r="C17" s="2">
        <v>200</v>
      </c>
      <c r="D17" s="16">
        <v>115.21</v>
      </c>
      <c r="E17" s="14">
        <f>_xll.qsLastPrice(B17)</f>
        <v>89.75</v>
      </c>
      <c r="F17" s="15">
        <f>_xll.qsBidPrice(B17)</f>
        <v>89.91</v>
      </c>
      <c r="G17" s="14">
        <f>_xll.qsAskPrice(B17)</f>
        <v>90.04</v>
      </c>
      <c r="H17" s="14">
        <f>_xll.qsChange(B17)</f>
        <v>-0.2</v>
      </c>
      <c r="I17" s="5">
        <f t="shared" si="0"/>
        <v>23042</v>
      </c>
      <c r="J17" s="5">
        <f t="shared" si="1"/>
        <v>-5091.9999999999991</v>
      </c>
      <c r="K17" s="6">
        <f t="shared" si="2"/>
        <v>-0.22098776147903823</v>
      </c>
      <c r="L17" s="5">
        <f t="shared" si="3"/>
        <v>17950</v>
      </c>
      <c r="M17" s="12">
        <f>E17*C17/SUMPRODUCT($E$12:$E$19,$C$12:$C$19)</f>
        <v>4.3100110511564697E-2</v>
      </c>
    </row>
    <row r="18" spans="1:13" x14ac:dyDescent="0.25">
      <c r="A18" s="7">
        <v>7</v>
      </c>
      <c r="B18" s="2" t="s">
        <v>7</v>
      </c>
      <c r="C18" s="2">
        <v>2000</v>
      </c>
      <c r="D18" s="16">
        <v>19.21</v>
      </c>
      <c r="E18" s="14">
        <f>_xll.qsLastPrice(B18)</f>
        <v>27.04</v>
      </c>
      <c r="F18" s="14">
        <f>_xll.qsBidPrice(B18)</f>
        <v>27.03</v>
      </c>
      <c r="G18" s="14">
        <f>_xll.qsAskPrice(B18)</f>
        <v>27.09</v>
      </c>
      <c r="H18" s="14">
        <f>_xll.qsChange(B18)</f>
        <v>0.02</v>
      </c>
      <c r="I18" s="5">
        <f t="shared" si="0"/>
        <v>38420</v>
      </c>
      <c r="J18" s="5">
        <f t="shared" si="1"/>
        <v>15659.999999999996</v>
      </c>
      <c r="K18" s="6">
        <f t="shared" si="2"/>
        <v>0.4076002082248828</v>
      </c>
      <c r="L18" s="5">
        <f t="shared" si="3"/>
        <v>54080</v>
      </c>
      <c r="M18" s="12">
        <f>E18*C18/SUMPRODUCT($E$12:$E$19,$C$12:$C$19)</f>
        <v>0.12985258921812917</v>
      </c>
    </row>
    <row r="19" spans="1:13" ht="15.75" thickBot="1" x14ac:dyDescent="0.3">
      <c r="A19" s="8">
        <v>9</v>
      </c>
      <c r="B19" s="9" t="s">
        <v>8</v>
      </c>
      <c r="C19" s="9">
        <v>370</v>
      </c>
      <c r="D19" s="17">
        <v>99.69</v>
      </c>
      <c r="E19" s="18">
        <f>_xll.qsLastPrice(B19)</f>
        <v>141.07</v>
      </c>
      <c r="F19" s="18">
        <f>_xll.qsBidPrice(B19)</f>
        <v>140.77000000000001</v>
      </c>
      <c r="G19" s="18">
        <f>_xll.qsAskPrice(B19)</f>
        <v>140.99</v>
      </c>
      <c r="H19" s="18">
        <f>_xll.qsChange(B19)</f>
        <v>-1.48</v>
      </c>
      <c r="I19" s="10">
        <f t="shared" si="0"/>
        <v>36885.299999999996</v>
      </c>
      <c r="J19" s="10">
        <f t="shared" si="1"/>
        <v>15310.599999999999</v>
      </c>
      <c r="K19" s="11">
        <f t="shared" si="2"/>
        <v>0.41508676898384994</v>
      </c>
      <c r="L19" s="10">
        <f t="shared" si="3"/>
        <v>52195.899999999994</v>
      </c>
      <c r="M19" s="13">
        <f>E19*C19/SUMPRODUCT($E$12:$E$19,$C$12:$C$19)</f>
        <v>0.12532863834265068</v>
      </c>
    </row>
    <row r="22" spans="1:13" x14ac:dyDescent="0.25">
      <c r="E22" s="3"/>
      <c r="F22" s="3"/>
      <c r="G22" s="3"/>
      <c r="H22" s="3"/>
      <c r="I22" s="3"/>
      <c r="J22" s="3"/>
      <c r="K22" s="3"/>
      <c r="L22" s="3"/>
      <c r="M22" s="4"/>
    </row>
  </sheetData>
  <mergeCells count="2">
    <mergeCell ref="E2:J4"/>
    <mergeCell ref="B7:J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 Tracking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Joanne Johansson</cp:lastModifiedBy>
  <dcterms:created xsi:type="dcterms:W3CDTF">2021-07-27T14:10:08Z</dcterms:created>
  <dcterms:modified xsi:type="dcterms:W3CDTF">2023-03-03T00:41:19Z</dcterms:modified>
</cp:coreProperties>
</file>