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joha\Desktop\RTD Templates\"/>
    </mc:Choice>
  </mc:AlternateContent>
  <xr:revisionPtr revIDLastSave="0" documentId="13_ncr:1_{EBFF69F9-E45C-4915-A0A4-10243D8436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Options Track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14" i="1"/>
  <c r="D13" i="1"/>
  <c r="D12" i="1"/>
  <c r="C18" i="1" l="1"/>
  <c r="C27" i="1"/>
  <c r="C14" i="1"/>
  <c r="C12" i="1"/>
  <c r="C16" i="1"/>
  <c r="C20" i="1"/>
  <c r="C25" i="1"/>
  <c r="C17" i="1"/>
  <c r="C19" i="1"/>
  <c r="C21" i="1"/>
  <c r="F21" i="1"/>
  <c r="L21" i="1" s="1"/>
  <c r="C26" i="1"/>
  <c r="J21" i="1"/>
  <c r="H21" i="1"/>
  <c r="C24" i="1"/>
  <c r="C13" i="1"/>
  <c r="C32" i="1"/>
  <c r="F24" i="1"/>
  <c r="F17" i="1"/>
  <c r="C22" i="1"/>
  <c r="H17" i="1"/>
  <c r="F22" i="1"/>
  <c r="C30" i="1"/>
  <c r="C28" i="1"/>
  <c r="J22" i="1"/>
  <c r="L17" i="1"/>
  <c r="M24" i="1"/>
  <c r="I24" i="1"/>
  <c r="K17" i="1"/>
  <c r="L22" i="1"/>
  <c r="I21" i="1"/>
  <c r="M21" i="1"/>
  <c r="F27" i="1"/>
  <c r="H27" i="1"/>
  <c r="C29" i="1"/>
  <c r="C31" i="1"/>
  <c r="F31" i="1" s="1"/>
  <c r="G17" i="1"/>
  <c r="C23" i="1"/>
  <c r="G22" i="1"/>
  <c r="C15" i="1"/>
  <c r="I27" i="1"/>
  <c r="J24" i="1"/>
  <c r="G24" i="1"/>
  <c r="K31" i="1"/>
  <c r="G31" i="1"/>
  <c r="F14" i="1"/>
  <c r="K22" i="1"/>
  <c r="G21" i="1"/>
  <c r="K21" i="1"/>
  <c r="F28" i="1"/>
  <c r="F25" i="1"/>
  <c r="J28" i="1"/>
  <c r="M25" i="1"/>
  <c r="G25" i="1"/>
  <c r="F13" i="1"/>
  <c r="K28" i="1"/>
  <c r="H28" i="1"/>
  <c r="L13" i="1"/>
  <c r="M13" i="1"/>
  <c r="L25" i="1"/>
  <c r="J25" i="1"/>
  <c r="F18" i="1"/>
  <c r="G28" i="1"/>
  <c r="L28" i="1"/>
  <c r="H13" i="1"/>
  <c r="L18" i="1"/>
  <c r="J18" i="1"/>
  <c r="I25" i="1"/>
  <c r="M18" i="1"/>
  <c r="F16" i="1"/>
  <c r="M28" i="1"/>
  <c r="I28" i="1"/>
  <c r="G13" i="1"/>
  <c r="K18" i="1"/>
  <c r="G18" i="1"/>
  <c r="H16" i="1"/>
  <c r="K25" i="1"/>
  <c r="H25" i="1"/>
  <c r="I13" i="1"/>
  <c r="H24" i="1"/>
  <c r="L24" i="1"/>
  <c r="K24" i="1"/>
  <c r="I17" i="1"/>
  <c r="M17" i="1"/>
  <c r="J17" i="1"/>
  <c r="H22" i="1"/>
  <c r="I22" i="1"/>
  <c r="M22" i="1"/>
  <c r="K27" i="1"/>
  <c r="G27" i="1"/>
  <c r="M27" i="1"/>
  <c r="J27" i="1"/>
  <c r="L27" i="1"/>
  <c r="I31" i="1"/>
  <c r="J31" i="1"/>
  <c r="L31" i="1"/>
  <c r="H31" i="1"/>
  <c r="M31" i="1"/>
  <c r="H14" i="1"/>
  <c r="J14" i="1"/>
  <c r="M14" i="1"/>
  <c r="K14" i="1"/>
  <c r="G14" i="1"/>
  <c r="I14" i="1"/>
  <c r="L14" i="1"/>
  <c r="K13" i="1"/>
  <c r="J13" i="1"/>
  <c r="I18" i="1"/>
  <c r="H18" i="1"/>
  <c r="L16" i="1"/>
  <c r="J16" i="1"/>
  <c r="G16" i="1"/>
  <c r="K16" i="1"/>
  <c r="I16" i="1"/>
  <c r="M16" i="1"/>
  <c r="F15" i="1" l="1"/>
  <c r="F32" i="1"/>
  <c r="F12" i="1"/>
  <c r="F20" i="1"/>
  <c r="F23" i="1"/>
  <c r="F26" i="1"/>
  <c r="F29" i="1"/>
  <c r="F19" i="1"/>
  <c r="F30" i="1"/>
  <c r="H15" i="1"/>
  <c r="M15" i="1"/>
  <c r="J15" i="1"/>
  <c r="I15" i="1"/>
  <c r="L15" i="1"/>
  <c r="G15" i="1"/>
  <c r="K15" i="1"/>
  <c r="H32" i="1"/>
  <c r="J32" i="1"/>
  <c r="K32" i="1"/>
  <c r="I32" i="1"/>
  <c r="L32" i="1"/>
  <c r="M32" i="1"/>
  <c r="G32" i="1"/>
  <c r="L12" i="1"/>
  <c r="G12" i="1"/>
  <c r="M12" i="1"/>
  <c r="K12" i="1"/>
  <c r="J12" i="1"/>
  <c r="I12" i="1"/>
  <c r="H20" i="1"/>
  <c r="K20" i="1"/>
  <c r="G20" i="1"/>
  <c r="J20" i="1"/>
  <c r="I20" i="1"/>
  <c r="L20" i="1"/>
  <c r="M20" i="1"/>
  <c r="L23" i="1"/>
  <c r="I23" i="1"/>
  <c r="K23" i="1"/>
  <c r="H23" i="1"/>
  <c r="G23" i="1"/>
  <c r="M23" i="1"/>
  <c r="J23" i="1"/>
  <c r="I26" i="1"/>
  <c r="M26" i="1"/>
  <c r="G26" i="1"/>
  <c r="H26" i="1"/>
  <c r="J26" i="1"/>
  <c r="L26" i="1"/>
  <c r="K26" i="1"/>
  <c r="K29" i="1"/>
  <c r="G29" i="1"/>
  <c r="M29" i="1"/>
  <c r="I29" i="1"/>
  <c r="J29" i="1"/>
  <c r="L29" i="1"/>
  <c r="H29" i="1"/>
  <c r="G19" i="1"/>
  <c r="I19" i="1"/>
  <c r="M19" i="1"/>
  <c r="J19" i="1"/>
  <c r="L19" i="1"/>
  <c r="K19" i="1"/>
  <c r="H19" i="1"/>
  <c r="J30" i="1"/>
  <c r="G30" i="1"/>
  <c r="L30" i="1"/>
  <c r="M30" i="1"/>
  <c r="H30" i="1"/>
  <c r="K30" i="1"/>
  <c r="I30" i="1"/>
  <c r="H12" i="1" l="1"/>
</calcChain>
</file>

<file path=xl/sharedStrings.xml><?xml version="1.0" encoding="utf-8"?>
<sst xmlns="http://schemas.openxmlformats.org/spreadsheetml/2006/main" count="57" uniqueCount="38">
  <si>
    <t>Position</t>
  </si>
  <si>
    <t>Ticker</t>
  </si>
  <si>
    <t>Strike Price</t>
  </si>
  <si>
    <t>Expiry Date</t>
  </si>
  <si>
    <t>Call/Put</t>
  </si>
  <si>
    <t>Option Ticker</t>
  </si>
  <si>
    <t>Last</t>
  </si>
  <si>
    <t>Volume</t>
  </si>
  <si>
    <t>Delta</t>
  </si>
  <si>
    <t>Gamma</t>
  </si>
  <si>
    <t>Vega</t>
  </si>
  <si>
    <t>Rho</t>
  </si>
  <si>
    <t>Theta</t>
  </si>
  <si>
    <t>NVDA</t>
  </si>
  <si>
    <t>Call</t>
  </si>
  <si>
    <t>ADBE</t>
  </si>
  <si>
    <t>Put</t>
  </si>
  <si>
    <t>JNJ</t>
  </si>
  <si>
    <t>AMZN</t>
  </si>
  <si>
    <t>BABA</t>
  </si>
  <si>
    <t>T</t>
  </si>
  <si>
    <t>BAC</t>
  </si>
  <si>
    <t>JPM</t>
  </si>
  <si>
    <t>MA</t>
  </si>
  <si>
    <t>V</t>
  </si>
  <si>
    <t>HD</t>
  </si>
  <si>
    <t>PYPL</t>
  </si>
  <si>
    <t>PG</t>
  </si>
  <si>
    <t>LMT</t>
  </si>
  <si>
    <t>MCHP</t>
  </si>
  <si>
    <t>STX</t>
  </si>
  <si>
    <t>TGT</t>
  </si>
  <si>
    <t>COST</t>
  </si>
  <si>
    <t>NFLX</t>
  </si>
  <si>
    <t>DIS</t>
  </si>
  <si>
    <t>MS</t>
  </si>
  <si>
    <t>OPTIONS TRACKING</t>
  </si>
  <si>
    <t xml:space="preserve">This template shows how one of our users uses Quotestream RTD to track their Options in Excel. 
Feel free to modify and change it as per your requirements.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</si>
</sst>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$-409]* #,##0.00_ ;_-[$$-409]* \-#,##0.00\ ;_-[$$-409]* &quot;-&quot;??_ ;_-@_ 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2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49">
    <xf numFmtId="0" fontId="0" fillId="0" borderId="0" xfId="0"/>
    <xf numFmtId="0" fontId="4" fillId="5" borderId="10" xfId="3" applyFont="1" applyFill="1" applyBorder="1" applyAlignment="1">
      <alignment horizontal="center" vertical="center"/>
    </xf>
    <xf numFmtId="0" fontId="4" fillId="5" borderId="11" xfId="3" applyFont="1" applyFill="1" applyBorder="1" applyAlignment="1">
      <alignment horizontal="center" vertical="center"/>
    </xf>
    <xf numFmtId="0" fontId="4" fillId="5" borderId="12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4" xfId="2" applyFont="1" applyBorder="1" applyAlignment="1">
      <alignment horizontal="center" vertical="center"/>
    </xf>
    <xf numFmtId="14" fontId="0" fillId="2" borderId="14" xfId="2" applyNumberFormat="1" applyFont="1" applyBorder="1" applyAlignment="1">
      <alignment horizontal="center" vertical="center"/>
    </xf>
    <xf numFmtId="0" fontId="0" fillId="6" borderId="14" xfId="2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2" borderId="16" xfId="2" applyFont="1" applyBorder="1" applyAlignment="1">
      <alignment horizontal="center" vertical="center"/>
    </xf>
    <xf numFmtId="14" fontId="0" fillId="2" borderId="16" xfId="2" applyNumberFormat="1" applyFont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16" xfId="2" applyFont="1" applyFill="1" applyBorder="1" applyAlignment="1">
      <alignment horizontal="left" vertical="center"/>
    </xf>
    <xf numFmtId="164" fontId="7" fillId="2" borderId="14" xfId="2" applyNumberFormat="1" applyFont="1" applyBorder="1" applyAlignment="1">
      <alignment horizontal="center" vertical="center"/>
    </xf>
    <xf numFmtId="164" fontId="6" fillId="2" borderId="14" xfId="2" applyNumberFormat="1" applyFont="1" applyBorder="1" applyAlignment="1">
      <alignment horizontal="center" vertical="center"/>
    </xf>
    <xf numFmtId="164" fontId="7" fillId="6" borderId="14" xfId="2" applyNumberFormat="1" applyFont="1" applyFill="1" applyBorder="1" applyAlignment="1">
      <alignment horizontal="center" vertical="center"/>
    </xf>
    <xf numFmtId="164" fontId="6" fillId="6" borderId="14" xfId="2" applyNumberFormat="1" applyFont="1" applyFill="1" applyBorder="1" applyAlignment="1">
      <alignment horizontal="center" vertical="center"/>
    </xf>
    <xf numFmtId="164" fontId="6" fillId="6" borderId="16" xfId="2" applyNumberFormat="1" applyFont="1" applyFill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6" fillId="0" borderId="16" xfId="1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64" fontId="7" fillId="2" borderId="16" xfId="2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4">
    <cellStyle name="Neutral" xfId="2" builtinId="28"/>
    <cellStyle name="Normal" xfId="0" builtinId="0"/>
    <cellStyle name="Note" xfId="3" builtinId="10"/>
    <cellStyle name="Percent" xfId="1" builtinId="5"/>
  </cellStyles>
  <dxfs count="0"/>
  <tableStyles count="1" defaultTableStyle="TableStyleMedium2" defaultPivotStyle="PivotStyleLight16">
    <tableStyle name="Invisible" pivot="0" table="0" count="0" xr9:uid="{ACC939B6-B34F-4C49-8EE3-DE604FF197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quotestream.rtdserver">
      <tp t="e">
        <v>#N/A</v>
        <stp/>
        <stp>V</stp>
        <stp>Last Price</stp>
        <tr r="C21" s="1"/>
      </tp>
      <tp t="e">
        <v>#N/A</v>
        <stp/>
        <stp>T</stp>
        <stp>Last Price</stp>
        <tr r="C17" s="1"/>
      </tp>
      <tp t="e">
        <v>#N/A</v>
        <stp/>
        <stp>PYPL</stp>
        <stp>Last Price</stp>
        <tr r="C23" s="1"/>
      </tp>
      <tp t="e">
        <v>#N/A</v>
        <stp/>
        <stp>DIS</stp>
        <stp>Last Price</stp>
        <tr r="C31" s="1"/>
      </tp>
      <tp t="e">
        <v>#N/A</v>
        <stp/>
        <stp>BAC</stp>
        <stp>Last Price</stp>
        <tr r="C18" s="1"/>
      </tp>
      <tp t="e">
        <v>#N/A</v>
        <stp/>
        <stp>LMT</stp>
        <stp>Last Price</stp>
        <tr r="C25" s="1"/>
      </tp>
      <tp t="e">
        <v>#N/A</v>
        <stp/>
        <stp>JNJ</stp>
        <stp>Last Price</stp>
        <tr r="C14" s="1"/>
      </tp>
      <tp t="e">
        <v>#N/A</v>
        <stp/>
        <stp>JPM</stp>
        <stp>Last Price</stp>
        <tr r="C19" s="1"/>
      </tp>
      <tp t="e">
        <v>#N/A</v>
        <stp/>
        <stp>TGT</stp>
        <stp>Last Price</stp>
        <tr r="C28" s="1"/>
      </tp>
      <tp t="e">
        <v>#N/A</v>
        <stp/>
        <stp>STX</stp>
        <stp>Last Price</stp>
        <tr r="C27" s="1"/>
      </tp>
      <tp t="e">
        <v>#N/A</v>
        <stp/>
        <stp>MCHP</stp>
        <stp>Last Price</stp>
        <tr r="C26" s="1"/>
      </tp>
      <tp t="e">
        <v>#N/A</v>
        <stp/>
        <stp>NVDA</stp>
        <stp>Last Price</stp>
        <tr r="C12" s="1"/>
      </tp>
      <tp t="e">
        <v>#N/A</v>
        <stp/>
        <stp>NFLX</stp>
        <stp>Last Price</stp>
        <tr r="C30" s="1"/>
      </tp>
      <tp t="e">
        <v>#N/A</v>
        <stp/>
        <stp>PG</stp>
        <stp>Last Price</stp>
        <tr r="C24" s="1"/>
      </tp>
      <tp t="e">
        <v>#N/A</v>
        <stp/>
        <stp>MS</stp>
        <stp>Last Price</stp>
        <tr r="C32" s="1"/>
      </tp>
      <tp t="e">
        <v>#N/A</v>
        <stp/>
        <stp>MA</stp>
        <stp>Last Price</stp>
        <tr r="C20" s="1"/>
      </tp>
      <tp t="e">
        <v>#N/A</v>
        <stp/>
        <stp>HD</stp>
        <stp>Last Price</stp>
        <tr r="C22" s="1"/>
      </tp>
      <tp t="e">
        <v>#N/A</v>
        <stp/>
        <stp>AMZN</stp>
        <stp>Last Price</stp>
        <tr r="C15" s="1"/>
      </tp>
      <tp t="e">
        <v>#N/A</v>
        <stp/>
        <stp>ADBE</stp>
        <stp>Last Price</stp>
        <tr r="C13" s="1"/>
      </tp>
      <tp t="e">
        <v>#N/A</v>
        <stp/>
        <stp>BABA</stp>
        <stp>Last Price</stp>
        <tr r="C16" s="1"/>
      </tp>
      <tp t="e">
        <v>#N/A</v>
        <stp/>
        <stp>COST</stp>
        <stp>Last Price</stp>
        <tr r="C29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48165</xdr:rowOff>
    </xdr:from>
    <xdr:to>
      <xdr:col>4</xdr:col>
      <xdr:colOff>520688</xdr:colOff>
      <xdr:row>3</xdr:row>
      <xdr:rowOff>62117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75820D-C0A7-BB03-F412-D3BEF8D7E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48190"/>
          <a:ext cx="3187688" cy="328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zoomScaleNormal="100" workbookViewId="0"/>
  </sheetViews>
  <sheetFormatPr defaultRowHeight="15" x14ac:dyDescent="0.25"/>
  <cols>
    <col min="1" max="1" width="9.7109375" customWidth="1"/>
    <col min="3" max="4" width="15.85546875" customWidth="1"/>
    <col min="5" max="5" width="10.28515625" customWidth="1"/>
    <col min="6" max="6" width="28.28515625" customWidth="1"/>
    <col min="7" max="13" width="14.85546875" customWidth="1"/>
  </cols>
  <sheetData>
    <row r="1" spans="1:13" ht="15.75" thickBot="1" x14ac:dyDescent="0.3"/>
    <row r="2" spans="1:13" ht="14.45" customHeight="1" x14ac:dyDescent="0.25">
      <c r="F2" s="40" t="s">
        <v>36</v>
      </c>
      <c r="G2" s="41"/>
      <c r="H2" s="41"/>
      <c r="I2" s="41"/>
      <c r="J2" s="41"/>
      <c r="K2" s="42"/>
    </row>
    <row r="3" spans="1:13" ht="10.5" customHeight="1" x14ac:dyDescent="0.25">
      <c r="F3" s="43"/>
      <c r="G3" s="44"/>
      <c r="H3" s="44"/>
      <c r="I3" s="44"/>
      <c r="J3" s="44"/>
      <c r="K3" s="45"/>
    </row>
    <row r="4" spans="1:13" ht="8.4499999999999993" customHeight="1" thickBot="1" x14ac:dyDescent="0.3">
      <c r="F4" s="46"/>
      <c r="G4" s="47"/>
      <c r="H4" s="47"/>
      <c r="I4" s="47"/>
      <c r="J4" s="47"/>
      <c r="K4" s="48"/>
    </row>
    <row r="6" spans="1:13" ht="15.75" thickBot="1" x14ac:dyDescent="0.3"/>
    <row r="7" spans="1:13" x14ac:dyDescent="0.25">
      <c r="B7" s="31" t="s">
        <v>37</v>
      </c>
      <c r="C7" s="32"/>
      <c r="D7" s="32"/>
      <c r="E7" s="32"/>
      <c r="F7" s="32"/>
      <c r="G7" s="32"/>
      <c r="H7" s="32"/>
      <c r="I7" s="32"/>
      <c r="J7" s="32"/>
      <c r="K7" s="33"/>
      <c r="L7" s="11"/>
    </row>
    <row r="8" spans="1:13" x14ac:dyDescent="0.25">
      <c r="B8" s="34"/>
      <c r="C8" s="35"/>
      <c r="D8" s="35"/>
      <c r="E8" s="35"/>
      <c r="F8" s="35"/>
      <c r="G8" s="35"/>
      <c r="H8" s="35"/>
      <c r="I8" s="35"/>
      <c r="J8" s="35"/>
      <c r="K8" s="36"/>
      <c r="L8" s="11"/>
    </row>
    <row r="9" spans="1:13" ht="15.75" thickBot="1" x14ac:dyDescent="0.3">
      <c r="B9" s="37"/>
      <c r="C9" s="38"/>
      <c r="D9" s="38"/>
      <c r="E9" s="38"/>
      <c r="F9" s="38"/>
      <c r="G9" s="38"/>
      <c r="H9" s="38"/>
      <c r="I9" s="38"/>
      <c r="J9" s="38"/>
      <c r="K9" s="39"/>
      <c r="L9" s="11"/>
    </row>
    <row r="10" spans="1:13" ht="29.25" customHeight="1" thickBot="1" x14ac:dyDescent="0.3"/>
    <row r="11" spans="1:13" ht="31.5" customHeight="1" thickBot="1" x14ac:dyDescent="0.3">
      <c r="A11" s="1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  <c r="K11" s="2" t="s">
        <v>10</v>
      </c>
      <c r="L11" s="2" t="s">
        <v>11</v>
      </c>
      <c r="M11" s="3" t="s">
        <v>12</v>
      </c>
    </row>
    <row r="12" spans="1:13" x14ac:dyDescent="0.25">
      <c r="A12" s="4">
        <v>1</v>
      </c>
      <c r="B12" s="5" t="s">
        <v>13</v>
      </c>
      <c r="C12" s="13" t="e">
        <f>MROUND(_xll.qsLastPrice(B12),10)</f>
        <v>#VALUE!</v>
      </c>
      <c r="D12" s="6">
        <f t="shared" ref="D12:D32" ca="1" si="0">TODAY() + (6 - WEEKDAY(TODAY()))</f>
        <v>44953</v>
      </c>
      <c r="E12" s="5" t="s">
        <v>14</v>
      </c>
      <c r="F12" s="7" t="e">
        <f ca="1">_xll.qsOptionSymbol(B12,D12,E12,C12)</f>
        <v>#VALUE!</v>
      </c>
      <c r="G12" s="16" t="e">
        <f ca="1">_xll.qsLastPrice(F12)</f>
        <v>#VALUE!</v>
      </c>
      <c r="H12" s="27" t="e">
        <f ca="1">_xll.qsVolume(F12)</f>
        <v>#VALUE!</v>
      </c>
      <c r="I12" s="21" t="e">
        <f ca="1">_xll.qsDelta(F12)</f>
        <v>#VALUE!</v>
      </c>
      <c r="J12" s="22" t="e">
        <f ca="1">_xll.qsGamma(F12)</f>
        <v>#VALUE!</v>
      </c>
      <c r="K12" s="22" t="e">
        <f ca="1">_xll.qsVega(F12)</f>
        <v>#VALUE!</v>
      </c>
      <c r="L12" s="19" t="e">
        <f ca="1">_xll.qsRho(F12)</f>
        <v>#VALUE!</v>
      </c>
      <c r="M12" s="20" t="e">
        <f ca="1">_xll.qsTheta(F12)</f>
        <v>#VALUE!</v>
      </c>
    </row>
    <row r="13" spans="1:13" x14ac:dyDescent="0.25">
      <c r="A13" s="4">
        <v>2</v>
      </c>
      <c r="B13" s="5" t="s">
        <v>15</v>
      </c>
      <c r="C13" s="14" t="e">
        <f>MROUND(_xll.qsLastPrice(B13),10)</f>
        <v>#VALUE!</v>
      </c>
      <c r="D13" s="6">
        <f t="shared" ca="1" si="0"/>
        <v>44953</v>
      </c>
      <c r="E13" s="5" t="s">
        <v>16</v>
      </c>
      <c r="F13" s="7" t="e">
        <f ca="1">_xll.qsOptionSymbol(B13,D13,E13,C13)</f>
        <v>#VALUE!</v>
      </c>
      <c r="G13" s="15" t="e">
        <f ca="1">_xll.qsLastPrice(F13)</f>
        <v>#VALUE!</v>
      </c>
      <c r="H13" s="27" t="e">
        <f ca="1">_xll.qsVolume(F13)</f>
        <v>#VALUE!</v>
      </c>
      <c r="I13" s="21" t="e">
        <f ca="1">_xll.qsDelta(F13)</f>
        <v>#VALUE!</v>
      </c>
      <c r="J13" s="19" t="e">
        <f ca="1">_xll.qsGamma(F13)</f>
        <v>#VALUE!</v>
      </c>
      <c r="K13" s="22" t="e">
        <f ca="1">_xll.qsVega(F13)</f>
        <v>#VALUE!</v>
      </c>
      <c r="L13" s="22" t="e">
        <f ca="1">_xll.qsRho(F13)</f>
        <v>#VALUE!</v>
      </c>
      <c r="M13" s="26" t="e">
        <f ca="1">_xll.qsTheta(F13)</f>
        <v>#VALUE!</v>
      </c>
    </row>
    <row r="14" spans="1:13" x14ac:dyDescent="0.25">
      <c r="A14" s="4">
        <v>3</v>
      </c>
      <c r="B14" s="5" t="s">
        <v>17</v>
      </c>
      <c r="C14" s="13" t="e">
        <f>MROUND(_xll.qsLastPrice(B14),10)</f>
        <v>#VALUE!</v>
      </c>
      <c r="D14" s="6">
        <f t="shared" ca="1" si="0"/>
        <v>44953</v>
      </c>
      <c r="E14" s="5" t="s">
        <v>14</v>
      </c>
      <c r="F14" s="7" t="e">
        <f ca="1">_xll.qsOptionSymbol(B14,D14,E14,C14)</f>
        <v>#VALUE!</v>
      </c>
      <c r="G14" s="15" t="e">
        <f ca="1">_xll.qsLastPrice(F14)</f>
        <v>#VALUE!</v>
      </c>
      <c r="H14" s="27" t="e">
        <f ca="1">_xll.qsVolume(F14)</f>
        <v>#VALUE!</v>
      </c>
      <c r="I14" s="21" t="e">
        <f ca="1">_xll.qsDelta(F14)</f>
        <v>#VALUE!</v>
      </c>
      <c r="J14" s="22" t="e">
        <f ca="1">_xll.qsGamma(F14)</f>
        <v>#VALUE!</v>
      </c>
      <c r="K14" s="22" t="e">
        <f ca="1">_xll.qsVega(F14)</f>
        <v>#VALUE!</v>
      </c>
      <c r="L14" s="22" t="e">
        <f ca="1">_xll.qsRho(F14)</f>
        <v>#VALUE!</v>
      </c>
      <c r="M14" s="20" t="e">
        <f ca="1">_xll.qsTheta(F14)</f>
        <v>#VALUE!</v>
      </c>
    </row>
    <row r="15" spans="1:13" x14ac:dyDescent="0.25">
      <c r="A15" s="4">
        <f>+A14+1</f>
        <v>4</v>
      </c>
      <c r="B15" s="5" t="s">
        <v>18</v>
      </c>
      <c r="C15" s="13" t="e">
        <f>MROUND(_xll.qsLastPrice(B15),10)</f>
        <v>#VALUE!</v>
      </c>
      <c r="D15" s="6">
        <f t="shared" ca="1" si="0"/>
        <v>44953</v>
      </c>
      <c r="E15" s="5" t="s">
        <v>14</v>
      </c>
      <c r="F15" s="7" t="e">
        <f ca="1">_xll.qsOptionSymbol(B15,D15,E15,C15)</f>
        <v>#VALUE!</v>
      </c>
      <c r="G15" s="16" t="e">
        <f ca="1">_xll.qsLastPrice(F15)</f>
        <v>#VALUE!</v>
      </c>
      <c r="H15" s="27" t="e">
        <f ca="1">_xll.qsVolume(F15)</f>
        <v>#VALUE!</v>
      </c>
      <c r="I15" s="18" t="e">
        <f ca="1">_xll.qsDelta(F15)</f>
        <v>#VALUE!</v>
      </c>
      <c r="J15" s="19" t="e">
        <f ca="1">_xll.qsGamma(F15)</f>
        <v>#VALUE!</v>
      </c>
      <c r="K15" s="19" t="e">
        <f ca="1">_xll.qsVega(F15)</f>
        <v>#VALUE!</v>
      </c>
      <c r="L15" s="19" t="e">
        <f ca="1">_xll.qsRho(F15)</f>
        <v>#VALUE!</v>
      </c>
      <c r="M15" s="20" t="e">
        <f ca="1">_xll.qsTheta(F15)</f>
        <v>#VALUE!</v>
      </c>
    </row>
    <row r="16" spans="1:13" x14ac:dyDescent="0.25">
      <c r="A16" s="4">
        <f t="shared" ref="A16:A32" si="1">+A15+1</f>
        <v>5</v>
      </c>
      <c r="B16" s="5" t="s">
        <v>19</v>
      </c>
      <c r="C16" s="14" t="e">
        <f>MROUND(_xll.qsLastPrice(B16),10)</f>
        <v>#VALUE!</v>
      </c>
      <c r="D16" s="6">
        <f t="shared" ca="1" si="0"/>
        <v>44953</v>
      </c>
      <c r="E16" s="5" t="s">
        <v>14</v>
      </c>
      <c r="F16" s="7" t="e">
        <f ca="1">_xll.qsOptionSymbol(B16,D16,E16,C16)</f>
        <v>#VALUE!</v>
      </c>
      <c r="G16" s="16" t="e">
        <f ca="1">_xll.qsLastPrice(F16)</f>
        <v>#VALUE!</v>
      </c>
      <c r="H16" s="27" t="e">
        <f ca="1">_xll.qsVolume(F16)</f>
        <v>#VALUE!</v>
      </c>
      <c r="I16" s="21" t="e">
        <f ca="1">_xll.qsDelta(F16)</f>
        <v>#VALUE!</v>
      </c>
      <c r="J16" s="19" t="e">
        <f ca="1">_xll.qsGamma(F16)</f>
        <v>#VALUE!</v>
      </c>
      <c r="K16" s="19" t="e">
        <f ca="1">_xll.qsVega(F16)</f>
        <v>#VALUE!</v>
      </c>
      <c r="L16" s="22" t="e">
        <f ca="1">_xll.qsRho(F16)</f>
        <v>#VALUE!</v>
      </c>
      <c r="M16" s="20" t="e">
        <f ca="1">_xll.qsTheta(F16)</f>
        <v>#VALUE!</v>
      </c>
    </row>
    <row r="17" spans="1:13" x14ac:dyDescent="0.25">
      <c r="A17" s="4">
        <f t="shared" si="1"/>
        <v>6</v>
      </c>
      <c r="B17" s="5" t="s">
        <v>20</v>
      </c>
      <c r="C17" s="13" t="e">
        <f>MROUND(_xll.qsLastPrice(B17),10)</f>
        <v>#VALUE!</v>
      </c>
      <c r="D17" s="6">
        <f t="shared" ca="1" si="0"/>
        <v>44953</v>
      </c>
      <c r="E17" s="5" t="s">
        <v>16</v>
      </c>
      <c r="F17" s="7" t="e">
        <f ca="1">_xll.qsOptionSymbol(B17,D17,E17,C17)</f>
        <v>#VALUE!</v>
      </c>
      <c r="G17" s="15" t="e">
        <f ca="1">_xll.qsLastPrice(F17)</f>
        <v>#VALUE!</v>
      </c>
      <c r="H17" s="27" t="e">
        <f ca="1">_xll.qsVolume(F17)</f>
        <v>#VALUE!</v>
      </c>
      <c r="I17" s="18" t="e">
        <f ca="1">_xll.qsDelta(F17)</f>
        <v>#VALUE!</v>
      </c>
      <c r="J17" s="19" t="e">
        <f ca="1">_xll.qsGamma(F17)</f>
        <v>#VALUE!</v>
      </c>
      <c r="K17" s="19" t="e">
        <f ca="1">_xll.qsVega(F17)</f>
        <v>#VALUE!</v>
      </c>
      <c r="L17" s="19" t="e">
        <f ca="1">_xll.qsRho(F17)</f>
        <v>#VALUE!</v>
      </c>
      <c r="M17" s="20" t="e">
        <f ca="1">_xll.qsTheta(F17)</f>
        <v>#VALUE!</v>
      </c>
    </row>
    <row r="18" spans="1:13" x14ac:dyDescent="0.25">
      <c r="A18" s="4">
        <f t="shared" si="1"/>
        <v>7</v>
      </c>
      <c r="B18" s="5" t="s">
        <v>21</v>
      </c>
      <c r="C18" s="14" t="e">
        <f>MROUND(_xll.qsLastPrice(B18),10)</f>
        <v>#VALUE!</v>
      </c>
      <c r="D18" s="6">
        <f t="shared" ca="1" si="0"/>
        <v>44953</v>
      </c>
      <c r="E18" s="5" t="s">
        <v>14</v>
      </c>
      <c r="F18" s="7" t="e">
        <f ca="1">_xll.qsOptionSymbol(B18,D18,E18,C18)</f>
        <v>#VALUE!</v>
      </c>
      <c r="G18" s="16" t="e">
        <f ca="1">_xll.qsLastPrice(F18)</f>
        <v>#VALUE!</v>
      </c>
      <c r="H18" s="27" t="e">
        <f ca="1">_xll.qsVolume(F18)</f>
        <v>#VALUE!</v>
      </c>
      <c r="I18" s="18" t="e">
        <f ca="1">_xll.qsDelta(F18)</f>
        <v>#VALUE!</v>
      </c>
      <c r="J18" s="22" t="e">
        <f ca="1">_xll.qsGamma(F18)</f>
        <v>#VALUE!</v>
      </c>
      <c r="K18" s="22" t="e">
        <f ca="1">_xll.qsVega(F18)</f>
        <v>#VALUE!</v>
      </c>
      <c r="L18" s="19" t="e">
        <f ca="1">_xll.qsRho(F18)</f>
        <v>#VALUE!</v>
      </c>
      <c r="M18" s="26" t="e">
        <f ca="1">_xll.qsTheta(F18)</f>
        <v>#VALUE!</v>
      </c>
    </row>
    <row r="19" spans="1:13" x14ac:dyDescent="0.25">
      <c r="A19" s="4">
        <f t="shared" si="1"/>
        <v>8</v>
      </c>
      <c r="B19" s="5" t="s">
        <v>22</v>
      </c>
      <c r="C19" s="14" t="e">
        <f>MROUND(_xll.qsLastPrice(B19),10)</f>
        <v>#VALUE!</v>
      </c>
      <c r="D19" s="6">
        <f t="shared" ca="1" si="0"/>
        <v>44953</v>
      </c>
      <c r="E19" s="5" t="s">
        <v>14</v>
      </c>
      <c r="F19" s="7" t="e">
        <f ca="1">_xll.qsOptionSymbol(B19,D19,E19,C19)</f>
        <v>#VALUE!</v>
      </c>
      <c r="G19" s="16" t="e">
        <f ca="1">_xll.qsLastPrice(F19)</f>
        <v>#VALUE!</v>
      </c>
      <c r="H19" s="27" t="e">
        <f ca="1">_xll.qsVolume(F19)</f>
        <v>#VALUE!</v>
      </c>
      <c r="I19" s="18" t="e">
        <f ca="1">_xll.qsDelta(F19)</f>
        <v>#VALUE!</v>
      </c>
      <c r="J19" s="22" t="e">
        <f ca="1">_xll.qsGamma(F19)</f>
        <v>#VALUE!</v>
      </c>
      <c r="K19" s="22" t="e">
        <f ca="1">_xll.qsVega(F19)</f>
        <v>#VALUE!</v>
      </c>
      <c r="L19" s="19" t="e">
        <f ca="1">_xll.qsRho(F19)</f>
        <v>#VALUE!</v>
      </c>
      <c r="M19" s="26" t="e">
        <f ca="1">_xll.qsTheta(F19)</f>
        <v>#VALUE!</v>
      </c>
    </row>
    <row r="20" spans="1:13" x14ac:dyDescent="0.25">
      <c r="A20" s="4">
        <f t="shared" si="1"/>
        <v>9</v>
      </c>
      <c r="B20" s="5" t="s">
        <v>23</v>
      </c>
      <c r="C20" s="14" t="e">
        <f>MROUND(_xll.qsLastPrice(B20),10)</f>
        <v>#VALUE!</v>
      </c>
      <c r="D20" s="6">
        <f t="shared" ca="1" si="0"/>
        <v>44953</v>
      </c>
      <c r="E20" s="5" t="s">
        <v>14</v>
      </c>
      <c r="F20" s="7" t="e">
        <f ca="1">_xll.qsOptionSymbol(B20,D20,E20,C20)</f>
        <v>#VALUE!</v>
      </c>
      <c r="G20" s="16" t="e">
        <f ca="1">_xll.qsLastPrice(F20)</f>
        <v>#VALUE!</v>
      </c>
      <c r="H20" s="27" t="e">
        <f ca="1">_xll.qsVolume(F20)</f>
        <v>#VALUE!</v>
      </c>
      <c r="I20" s="18" t="e">
        <f ca="1">_xll.qsDelta(F20)</f>
        <v>#VALUE!</v>
      </c>
      <c r="J20" s="22" t="e">
        <f ca="1">_xll.qsGamma(F20)</f>
        <v>#VALUE!</v>
      </c>
      <c r="K20" s="22" t="e">
        <f ca="1">_xll.qsVega(F20)</f>
        <v>#VALUE!</v>
      </c>
      <c r="L20" s="19" t="e">
        <f ca="1">_xll.qsRho(F20)</f>
        <v>#VALUE!</v>
      </c>
      <c r="M20" s="26" t="e">
        <f ca="1">_xll.qsTheta(F20)</f>
        <v>#VALUE!</v>
      </c>
    </row>
    <row r="21" spans="1:13" x14ac:dyDescent="0.25">
      <c r="A21" s="4">
        <f t="shared" si="1"/>
        <v>10</v>
      </c>
      <c r="B21" s="5" t="s">
        <v>24</v>
      </c>
      <c r="C21" s="13" t="e">
        <f>MROUND(_xll.qsLastPrice(B21),10)</f>
        <v>#VALUE!</v>
      </c>
      <c r="D21" s="6">
        <f t="shared" ca="1" si="0"/>
        <v>44953</v>
      </c>
      <c r="E21" s="5" t="s">
        <v>14</v>
      </c>
      <c r="F21" s="7" t="e">
        <f ca="1">_xll.qsOptionSymbol(B21,D21,E21,C21)</f>
        <v>#VALUE!</v>
      </c>
      <c r="G21" s="16" t="e">
        <f ca="1">_xll.qsLastPrice(F21)</f>
        <v>#VALUE!</v>
      </c>
      <c r="H21" s="27" t="e">
        <f ca="1">_xll.qsVolume(F21)</f>
        <v>#VALUE!</v>
      </c>
      <c r="I21" s="18" t="e">
        <f ca="1">_xll.qsDelta(F21)</f>
        <v>#VALUE!</v>
      </c>
      <c r="J21" s="22" t="e">
        <f ca="1">_xll.qsGamma(F21)</f>
        <v>#VALUE!</v>
      </c>
      <c r="K21" s="19" t="e">
        <f ca="1">_xll.qsVega(F21)</f>
        <v>#VALUE!</v>
      </c>
      <c r="L21" s="19" t="e">
        <f ca="1">_xll.qsRho(F21)</f>
        <v>#VALUE!</v>
      </c>
      <c r="M21" s="20" t="e">
        <f ca="1">_xll.qsTheta(F21)</f>
        <v>#VALUE!</v>
      </c>
    </row>
    <row r="22" spans="1:13" x14ac:dyDescent="0.25">
      <c r="A22" s="4">
        <f t="shared" si="1"/>
        <v>11</v>
      </c>
      <c r="B22" s="5" t="s">
        <v>25</v>
      </c>
      <c r="C22" s="14" t="e">
        <f>MROUND(_xll.qsLastPrice(B22),10)</f>
        <v>#VALUE!</v>
      </c>
      <c r="D22" s="6">
        <f t="shared" ca="1" si="0"/>
        <v>44953</v>
      </c>
      <c r="E22" s="5" t="s">
        <v>14</v>
      </c>
      <c r="F22" s="7" t="e">
        <f ca="1">_xll.qsOptionSymbol(B22,D22,E22,C22)</f>
        <v>#VALUE!</v>
      </c>
      <c r="G22" s="16" t="e">
        <f ca="1">_xll.qsLastPrice(F22)</f>
        <v>#VALUE!</v>
      </c>
      <c r="H22" s="27" t="e">
        <f ca="1">_xll.qsVolume(F22)</f>
        <v>#VALUE!</v>
      </c>
      <c r="I22" s="18" t="e">
        <f ca="1">_xll.qsDelta(F22)</f>
        <v>#VALUE!</v>
      </c>
      <c r="J22" s="19" t="e">
        <f ca="1">_xll.qsGamma(F22)</f>
        <v>#VALUE!</v>
      </c>
      <c r="K22" s="22" t="e">
        <f ca="1">_xll.qsVega(F22)</f>
        <v>#VALUE!</v>
      </c>
      <c r="L22" s="19" t="e">
        <f ca="1">_xll.qsRho(F22)</f>
        <v>#VALUE!</v>
      </c>
      <c r="M22" s="26" t="e">
        <f ca="1">_xll.qsTheta(F22)</f>
        <v>#VALUE!</v>
      </c>
    </row>
    <row r="23" spans="1:13" x14ac:dyDescent="0.25">
      <c r="A23" s="4">
        <f t="shared" si="1"/>
        <v>12</v>
      </c>
      <c r="B23" s="5" t="s">
        <v>26</v>
      </c>
      <c r="C23" s="14" t="e">
        <f>MROUND(_xll.qsLastPrice(B23),10)</f>
        <v>#VALUE!</v>
      </c>
      <c r="D23" s="6">
        <f t="shared" ca="1" si="0"/>
        <v>44953</v>
      </c>
      <c r="E23" s="5" t="s">
        <v>14</v>
      </c>
      <c r="F23" s="7" t="e">
        <f ca="1">_xll.qsOptionSymbol(B23,D23,E23,C23)</f>
        <v>#VALUE!</v>
      </c>
      <c r="G23" s="16" t="e">
        <f ca="1">_xll.qsLastPrice(F23)</f>
        <v>#VALUE!</v>
      </c>
      <c r="H23" s="27" t="e">
        <f ca="1">_xll.qsVolume(F23)</f>
        <v>#VALUE!</v>
      </c>
      <c r="I23" s="18" t="e">
        <f ca="1">_xll.qsDelta(F23)</f>
        <v>#VALUE!</v>
      </c>
      <c r="J23" s="22" t="e">
        <f ca="1">_xll.qsGamma(F23)</f>
        <v>#VALUE!</v>
      </c>
      <c r="K23" s="22" t="e">
        <f ca="1">_xll.qsVega(F23)</f>
        <v>#VALUE!</v>
      </c>
      <c r="L23" s="19" t="e">
        <f ca="1">_xll.qsRho(F23)</f>
        <v>#VALUE!</v>
      </c>
      <c r="M23" s="26" t="e">
        <f ca="1">_xll.qsTheta(F23)</f>
        <v>#VALUE!</v>
      </c>
    </row>
    <row r="24" spans="1:13" x14ac:dyDescent="0.25">
      <c r="A24" s="4">
        <f t="shared" si="1"/>
        <v>13</v>
      </c>
      <c r="B24" s="5" t="s">
        <v>27</v>
      </c>
      <c r="C24" s="13" t="e">
        <f>MROUND(_xll.qsLastPrice(B24),10)</f>
        <v>#VALUE!</v>
      </c>
      <c r="D24" s="6">
        <f t="shared" ca="1" si="0"/>
        <v>44953</v>
      </c>
      <c r="E24" s="5" t="s">
        <v>14</v>
      </c>
      <c r="F24" s="7" t="e">
        <f ca="1">_xll.qsOptionSymbol(B24,D24,E24,C24)</f>
        <v>#VALUE!</v>
      </c>
      <c r="G24" s="16" t="e">
        <f ca="1">_xll.qsLastPrice(F24)</f>
        <v>#VALUE!</v>
      </c>
      <c r="H24" s="27" t="e">
        <f ca="1">_xll.qsVolume(F24)</f>
        <v>#VALUE!</v>
      </c>
      <c r="I24" s="18" t="e">
        <f ca="1">_xll.qsDelta(F24)</f>
        <v>#VALUE!</v>
      </c>
      <c r="J24" s="19" t="e">
        <f ca="1">_xll.qsGamma(F24)</f>
        <v>#VALUE!</v>
      </c>
      <c r="K24" s="19" t="e">
        <f ca="1">_xll.qsVega(F24)</f>
        <v>#VALUE!</v>
      </c>
      <c r="L24" s="19" t="e">
        <f ca="1">_xll.qsRho(F24)</f>
        <v>#VALUE!</v>
      </c>
      <c r="M24" s="26" t="e">
        <f ca="1">_xll.qsTheta(F24)</f>
        <v>#VALUE!</v>
      </c>
    </row>
    <row r="25" spans="1:13" x14ac:dyDescent="0.25">
      <c r="A25" s="4">
        <f t="shared" si="1"/>
        <v>14</v>
      </c>
      <c r="B25" s="5" t="s">
        <v>28</v>
      </c>
      <c r="C25" s="14" t="e">
        <f>MROUND(_xll.qsLastPrice(B25),10)</f>
        <v>#VALUE!</v>
      </c>
      <c r="D25" s="6">
        <f t="shared" ca="1" si="0"/>
        <v>44953</v>
      </c>
      <c r="E25" s="5" t="s">
        <v>14</v>
      </c>
      <c r="F25" s="7" t="e">
        <f ca="1">_xll.qsOptionSymbol(B25,D25,E25,C25)</f>
        <v>#VALUE!</v>
      </c>
      <c r="G25" s="15" t="e">
        <f ca="1">_xll.qsLastPrice(F25)</f>
        <v>#VALUE!</v>
      </c>
      <c r="H25" s="27" t="e">
        <f ca="1">_xll.qsVolume(F25)</f>
        <v>#VALUE!</v>
      </c>
      <c r="I25" s="18" t="e">
        <f ca="1">_xll.qsDelta(F25)</f>
        <v>#VALUE!</v>
      </c>
      <c r="J25" s="19" t="e">
        <f ca="1">_xll.qsGamma(F25)</f>
        <v>#VALUE!</v>
      </c>
      <c r="K25" s="22" t="e">
        <f ca="1">_xll.qsVega(F25)</f>
        <v>#VALUE!</v>
      </c>
      <c r="L25" s="19" t="e">
        <f ca="1">_xll.qsRho(F25)</f>
        <v>#VALUE!</v>
      </c>
      <c r="M25" s="26" t="e">
        <f ca="1">_xll.qsTheta(F25)</f>
        <v>#VALUE!</v>
      </c>
    </row>
    <row r="26" spans="1:13" x14ac:dyDescent="0.25">
      <c r="A26" s="4">
        <f t="shared" si="1"/>
        <v>15</v>
      </c>
      <c r="B26" s="5" t="s">
        <v>29</v>
      </c>
      <c r="C26" s="14" t="e">
        <f>MROUND(_xll.qsLastPrice(B26),10)</f>
        <v>#VALUE!</v>
      </c>
      <c r="D26" s="6">
        <f t="shared" ca="1" si="0"/>
        <v>44953</v>
      </c>
      <c r="E26" s="5" t="s">
        <v>16</v>
      </c>
      <c r="F26" s="7" t="e">
        <f ca="1">_xll.qsOptionSymbol(B26,D26,E26,C26)</f>
        <v>#VALUE!</v>
      </c>
      <c r="G26" s="15" t="e">
        <f ca="1">_xll.qsLastPrice(F26)</f>
        <v>#VALUE!</v>
      </c>
      <c r="H26" s="27" t="e">
        <f ca="1">_xll.qsVolume(F26)</f>
        <v>#VALUE!</v>
      </c>
      <c r="I26" s="18" t="e">
        <f ca="1">_xll.qsDelta(F26)</f>
        <v>#VALUE!</v>
      </c>
      <c r="J26" s="22" t="e">
        <f ca="1">_xll.qsGamma(F26)</f>
        <v>#VALUE!</v>
      </c>
      <c r="K26" s="22" t="e">
        <f ca="1">_xll.qsVega(F26)</f>
        <v>#VALUE!</v>
      </c>
      <c r="L26" s="19" t="e">
        <f ca="1">_xll.qsRho(F26)</f>
        <v>#VALUE!</v>
      </c>
      <c r="M26" s="26" t="e">
        <f ca="1">_xll.qsTheta(F26)</f>
        <v>#VALUE!</v>
      </c>
    </row>
    <row r="27" spans="1:13" x14ac:dyDescent="0.25">
      <c r="A27" s="4">
        <f t="shared" si="1"/>
        <v>16</v>
      </c>
      <c r="B27" s="5" t="s">
        <v>30</v>
      </c>
      <c r="C27" s="13" t="e">
        <f>MROUND(_xll.qsLastPrice(B27),10)</f>
        <v>#VALUE!</v>
      </c>
      <c r="D27" s="6">
        <f t="shared" ca="1" si="0"/>
        <v>44953</v>
      </c>
      <c r="E27" s="5" t="s">
        <v>14</v>
      </c>
      <c r="F27" s="7" t="e">
        <f ca="1">_xll.qsOptionSymbol(B27,D27,E27,C27)</f>
        <v>#VALUE!</v>
      </c>
      <c r="G27" s="16" t="e">
        <f ca="1">_xll.qsLastPrice(F27)</f>
        <v>#VALUE!</v>
      </c>
      <c r="H27" s="27" t="e">
        <f ca="1">_xll.qsVolume(F27)</f>
        <v>#VALUE!</v>
      </c>
      <c r="I27" s="21" t="e">
        <f ca="1">_xll.qsDelta(F27)</f>
        <v>#VALUE!</v>
      </c>
      <c r="J27" s="22" t="e">
        <f ca="1">_xll.qsGamma(F27)</f>
        <v>#VALUE!</v>
      </c>
      <c r="K27" s="22" t="e">
        <f ca="1">_xll.qsVega(F27)</f>
        <v>#VALUE!</v>
      </c>
      <c r="L27" s="19" t="e">
        <f ca="1">_xll.qsRho(F27)</f>
        <v>#VALUE!</v>
      </c>
      <c r="M27" s="20" t="e">
        <f ca="1">_xll.qsTheta(F27)</f>
        <v>#VALUE!</v>
      </c>
    </row>
    <row r="28" spans="1:13" x14ac:dyDescent="0.25">
      <c r="A28" s="4">
        <f t="shared" si="1"/>
        <v>17</v>
      </c>
      <c r="B28" s="5" t="s">
        <v>31</v>
      </c>
      <c r="C28" s="14" t="e">
        <f>MROUND(_xll.qsLastPrice(B28),10)</f>
        <v>#VALUE!</v>
      </c>
      <c r="D28" s="6">
        <f t="shared" ca="1" si="0"/>
        <v>44953</v>
      </c>
      <c r="E28" s="5" t="s">
        <v>16</v>
      </c>
      <c r="F28" s="7" t="e">
        <f ca="1">_xll.qsOptionSymbol(B28,D28,E28,C28)</f>
        <v>#VALUE!</v>
      </c>
      <c r="G28" s="15" t="e">
        <f ca="1">_xll.qsLastPrice(F28)</f>
        <v>#VALUE!</v>
      </c>
      <c r="H28" s="27" t="e">
        <f ca="1">_xll.qsVolume(F28)</f>
        <v>#VALUE!</v>
      </c>
      <c r="I28" s="18" t="e">
        <f ca="1">_xll.qsDelta(F28)</f>
        <v>#VALUE!</v>
      </c>
      <c r="J28" s="22" t="e">
        <f ca="1">_xll.qsGamma(F28)</f>
        <v>#VALUE!</v>
      </c>
      <c r="K28" s="22" t="e">
        <f ca="1">_xll.qsVega(F28)</f>
        <v>#VALUE!</v>
      </c>
      <c r="L28" s="19" t="e">
        <f ca="1">_xll.qsRho(F28)</f>
        <v>#VALUE!</v>
      </c>
      <c r="M28" s="26" t="e">
        <f ca="1">_xll.qsTheta(F28)</f>
        <v>#VALUE!</v>
      </c>
    </row>
    <row r="29" spans="1:13" x14ac:dyDescent="0.25">
      <c r="A29" s="4">
        <f t="shared" si="1"/>
        <v>18</v>
      </c>
      <c r="B29" s="5" t="s">
        <v>32</v>
      </c>
      <c r="C29" s="13" t="e">
        <f>MROUND(_xll.qsLastPrice(B29),10)</f>
        <v>#VALUE!</v>
      </c>
      <c r="D29" s="6">
        <f t="shared" ca="1" si="0"/>
        <v>44953</v>
      </c>
      <c r="E29" s="5" t="s">
        <v>16</v>
      </c>
      <c r="F29" s="7" t="e">
        <f ca="1">_xll.qsOptionSymbol(B29,D29,E29,C29)</f>
        <v>#VALUE!</v>
      </c>
      <c r="G29" s="15" t="e">
        <f ca="1">_xll.qsLastPrice(F29)</f>
        <v>#VALUE!</v>
      </c>
      <c r="H29" s="27" t="e">
        <f ca="1">_xll.qsVolume(F29)</f>
        <v>#VALUE!</v>
      </c>
      <c r="I29" s="18" t="e">
        <f ca="1">_xll.qsDelta(F29)</f>
        <v>#VALUE!</v>
      </c>
      <c r="J29" s="22" t="e">
        <f ca="1">_xll.qsGamma(F29)</f>
        <v>#VALUE!</v>
      </c>
      <c r="K29" s="19" t="e">
        <f ca="1">_xll.qsVega(F29)</f>
        <v>#VALUE!</v>
      </c>
      <c r="L29" s="19" t="e">
        <f ca="1">_xll.qsRho(F29)</f>
        <v>#VALUE!</v>
      </c>
      <c r="M29" s="20" t="e">
        <f ca="1">_xll.qsTheta(F29)</f>
        <v>#VALUE!</v>
      </c>
    </row>
    <row r="30" spans="1:13" x14ac:dyDescent="0.25">
      <c r="A30" s="4">
        <f t="shared" si="1"/>
        <v>19</v>
      </c>
      <c r="B30" s="5" t="s">
        <v>33</v>
      </c>
      <c r="C30" s="13" t="e">
        <f>MROUND(_xll.qsLastPrice(B30),10)</f>
        <v>#VALUE!</v>
      </c>
      <c r="D30" s="6">
        <f t="shared" ca="1" si="0"/>
        <v>44953</v>
      </c>
      <c r="E30" s="5" t="s">
        <v>14</v>
      </c>
      <c r="F30" s="7" t="e">
        <f ca="1">_xll.qsOptionSymbol(B30,D30,E30,C30)</f>
        <v>#VALUE!</v>
      </c>
      <c r="G30" s="15" t="e">
        <f ca="1">_xll.qsLastPrice(F30)</f>
        <v>#VALUE!</v>
      </c>
      <c r="H30" s="27" t="e">
        <f ca="1">_xll.qsVolume(F30)</f>
        <v>#VALUE!</v>
      </c>
      <c r="I30" s="21" t="e">
        <f ca="1">_xll.qsDelta(F30)</f>
        <v>#VALUE!</v>
      </c>
      <c r="J30" s="22" t="e">
        <f ca="1">_xll.qsGamma(F30)</f>
        <v>#VALUE!</v>
      </c>
      <c r="K30" s="19" t="e">
        <f ca="1">_xll.qsVega(F30)</f>
        <v>#VALUE!</v>
      </c>
      <c r="L30" s="22" t="e">
        <f ca="1">_xll.qsRho(F30)</f>
        <v>#VALUE!</v>
      </c>
      <c r="M30" s="20" t="e">
        <f ca="1">_xll.qsTheta(F30)</f>
        <v>#VALUE!</v>
      </c>
    </row>
    <row r="31" spans="1:13" x14ac:dyDescent="0.25">
      <c r="A31" s="4">
        <f t="shared" si="1"/>
        <v>20</v>
      </c>
      <c r="B31" s="5" t="s">
        <v>34</v>
      </c>
      <c r="C31" s="14" t="e">
        <f>MROUND(_xll.qsLastPrice(B31),10)</f>
        <v>#VALUE!</v>
      </c>
      <c r="D31" s="6">
        <f t="shared" ca="1" si="0"/>
        <v>44953</v>
      </c>
      <c r="E31" s="5" t="s">
        <v>14</v>
      </c>
      <c r="F31" s="7" t="e">
        <f ca="1">_xll.qsOptionSymbol(B31,D31,E31,C31)</f>
        <v>#VALUE!</v>
      </c>
      <c r="G31" s="15" t="e">
        <f ca="1">_xll.qsLastPrice(F31)</f>
        <v>#VALUE!</v>
      </c>
      <c r="H31" s="27" t="e">
        <f ca="1">_xll.qsVolume(F31)</f>
        <v>#VALUE!</v>
      </c>
      <c r="I31" s="18" t="e">
        <f ca="1">_xll.qsDelta(F31)</f>
        <v>#VALUE!</v>
      </c>
      <c r="J31" s="22" t="e">
        <f ca="1">_xll.qsGamma(F31)</f>
        <v>#VALUE!</v>
      </c>
      <c r="K31" s="22" t="e">
        <f ca="1">_xll.qsVega(F31)</f>
        <v>#VALUE!</v>
      </c>
      <c r="L31" s="19" t="e">
        <f ca="1">_xll.qsRho(F31)</f>
        <v>#VALUE!</v>
      </c>
      <c r="M31" s="26" t="e">
        <f ca="1">_xll.qsTheta(F31)</f>
        <v>#VALUE!</v>
      </c>
    </row>
    <row r="32" spans="1:13" ht="15.75" thickBot="1" x14ac:dyDescent="0.3">
      <c r="A32" s="8">
        <f t="shared" si="1"/>
        <v>21</v>
      </c>
      <c r="B32" s="9" t="s">
        <v>35</v>
      </c>
      <c r="C32" s="25" t="e">
        <f>MROUND(_xll.qsLastPrice(B32),10)</f>
        <v>#VALUE!</v>
      </c>
      <c r="D32" s="10">
        <f t="shared" ca="1" si="0"/>
        <v>44953</v>
      </c>
      <c r="E32" s="9" t="s">
        <v>14</v>
      </c>
      <c r="F32" s="12" t="e">
        <f ca="1">_xll.qsOptionSymbol(B32,D32,E32,C32)</f>
        <v>#VALUE!</v>
      </c>
      <c r="G32" s="17" t="e">
        <f ca="1">_xll.qsLastPrice(F32)</f>
        <v>#VALUE!</v>
      </c>
      <c r="H32" s="28" t="e">
        <f ca="1">_xll.qsVolume(F32)</f>
        <v>#VALUE!</v>
      </c>
      <c r="I32" s="23" t="e">
        <f ca="1">_xll.qsDelta(F32)</f>
        <v>#VALUE!</v>
      </c>
      <c r="J32" s="24" t="e">
        <f ca="1">_xll.qsGamma(F32)</f>
        <v>#VALUE!</v>
      </c>
      <c r="K32" s="24" t="e">
        <f ca="1">_xll.qsVega(F32)</f>
        <v>#VALUE!</v>
      </c>
      <c r="L32" s="30" t="e">
        <f ca="1">_xll.qsRho(F32)</f>
        <v>#VALUE!</v>
      </c>
      <c r="M32" s="29" t="e">
        <f ca="1">_xll.qsTheta(F32)</f>
        <v>#VALUE!</v>
      </c>
    </row>
  </sheetData>
  <mergeCells count="2">
    <mergeCell ref="B7:K9"/>
    <mergeCell ref="F2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Options Tracking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Joanne Johansson</cp:lastModifiedBy>
  <dcterms:created xsi:type="dcterms:W3CDTF">2021-07-27T14:10:08Z</dcterms:created>
  <dcterms:modified xsi:type="dcterms:W3CDTF">2023-01-23T18:50:46Z</dcterms:modified>
</cp:coreProperties>
</file>